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680" windowHeight="146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20" i="1"/>
  <c r="F122" s="1"/>
  <c r="F118"/>
  <c r="F87"/>
  <c r="F89" s="1"/>
  <c r="F85"/>
  <c r="F83"/>
  <c r="F52"/>
  <c r="F54" s="1"/>
  <c r="F56" s="1"/>
  <c r="F58" s="1"/>
  <c r="F24"/>
  <c r="F131"/>
  <c r="F111"/>
  <c r="E81"/>
  <c r="E80"/>
  <c r="F78"/>
  <c r="G75" s="1"/>
  <c r="E50"/>
  <c r="E49"/>
  <c r="G42"/>
  <c r="G43"/>
  <c r="G44"/>
  <c r="G45"/>
  <c r="G41"/>
  <c r="F47"/>
  <c r="G9"/>
  <c r="F17"/>
  <c r="G109" l="1"/>
  <c r="E114"/>
  <c r="G102"/>
  <c r="E113"/>
  <c r="G105"/>
  <c r="G106"/>
  <c r="G107"/>
  <c r="G103"/>
  <c r="G108"/>
  <c r="G104"/>
  <c r="G71"/>
  <c r="G76"/>
  <c r="G72"/>
  <c r="G73"/>
  <c r="G74"/>
  <c r="G12"/>
  <c r="G15"/>
  <c r="G11"/>
  <c r="G14"/>
  <c r="G10"/>
  <c r="E20"/>
  <c r="G13"/>
  <c r="E19"/>
  <c r="F116" l="1"/>
  <c r="F22"/>
  <c r="F26" s="1"/>
  <c r="F28" l="1"/>
  <c r="F133"/>
  <c r="F135" s="1"/>
</calcChain>
</file>

<file path=xl/sharedStrings.xml><?xml version="1.0" encoding="utf-8"?>
<sst xmlns="http://schemas.openxmlformats.org/spreadsheetml/2006/main" count="120" uniqueCount="91">
  <si>
    <t>Cierre de Polideportivo</t>
  </si>
  <si>
    <t>CAPITULO</t>
  </si>
  <si>
    <t>RESUMEN</t>
  </si>
  <si>
    <t>FASE I</t>
  </si>
  <si>
    <t>01 01</t>
  </si>
  <si>
    <t>01 02</t>
  </si>
  <si>
    <t>01 03</t>
  </si>
  <si>
    <t>01 04</t>
  </si>
  <si>
    <t>01 05</t>
  </si>
  <si>
    <t>01 06</t>
  </si>
  <si>
    <t>01 07</t>
  </si>
  <si>
    <t>TRABAJOS PREVIOS (I)</t>
  </si>
  <si>
    <t>TRATAMIENTO ESTRUCTURA</t>
  </si>
  <si>
    <t>ESTRUCTURA (I)</t>
  </si>
  <si>
    <t>FACHADAS (I)</t>
  </si>
  <si>
    <t>ALUMBRADO (I)</t>
  </si>
  <si>
    <t>GESTIÓN RESIDUOS (I)</t>
  </si>
  <si>
    <t>CONTROL DE CALIDAD (I)</t>
  </si>
  <si>
    <t>EUROS</t>
  </si>
  <si>
    <t>%</t>
  </si>
  <si>
    <t>TOTAL EJECUCIÓN MATERIAL FASE I</t>
  </si>
  <si>
    <t>Gastos generales</t>
  </si>
  <si>
    <t>Beneficio Industrial</t>
  </si>
  <si>
    <t>SUMA DE G.G y B.I.</t>
  </si>
  <si>
    <t>I.V.A.</t>
  </si>
  <si>
    <t>TOTAL PRESUPUESTO CONTRATA</t>
  </si>
  <si>
    <t>TOTAL PRESUPUESTO GENERAL</t>
  </si>
  <si>
    <t>TOTAL PRESUPUESTO CONTRATA FASE I</t>
  </si>
  <si>
    <t>TOTAL PRESUPUESTO GENERAL FASE I</t>
  </si>
  <si>
    <t>FASE II</t>
  </si>
  <si>
    <t>RESUMEN DEL PRESUPUESTO POR FASES. FASE I</t>
  </si>
  <si>
    <t>TRABAJOS PREVIOS (II)</t>
  </si>
  <si>
    <t>FACHADAS (II)</t>
  </si>
  <si>
    <t>ESTRUCTURA (II)</t>
  </si>
  <si>
    <t>02 01</t>
  </si>
  <si>
    <t>02 03</t>
  </si>
  <si>
    <t>02 05</t>
  </si>
  <si>
    <t>02 06</t>
  </si>
  <si>
    <t>02 02</t>
  </si>
  <si>
    <t>RESUMEN DEL PRESUPUESTO POR FASES. FASE II</t>
  </si>
  <si>
    <t>TOTAL EJECUCIÓN MATERIAL FASE II</t>
  </si>
  <si>
    <t>TOTAL PRESUPUESTO CONTRATA FASE II</t>
  </si>
  <si>
    <t>TOTAL PRESUPUESTO GENERAL FASE II</t>
  </si>
  <si>
    <t>RESUMEN DEL PRESUPUESTO POR FASES. FASE III</t>
  </si>
  <si>
    <t>FASE III</t>
  </si>
  <si>
    <t>TOTAL EJECUCIÓN MATERIAL FASE III</t>
  </si>
  <si>
    <t>TOTAL PRESUPUESTO CONTRATA FASE III</t>
  </si>
  <si>
    <t>TOTAL PRESUPUESTO GENERAL FASE III</t>
  </si>
  <si>
    <t>MOVIMIENTO DE TIERRAS (I)</t>
  </si>
  <si>
    <t>CIMENTACIÓN (I)</t>
  </si>
  <si>
    <t>FACHADAS (III)</t>
  </si>
  <si>
    <t>CARPINTERÍA Y VIDRIOS (I)</t>
  </si>
  <si>
    <t>GESTIÓN RESIDUOS (III)</t>
  </si>
  <si>
    <t>CONTROL DE CALIDAD (III)</t>
  </si>
  <si>
    <t>GESTIÓN RESIDUOS (II)</t>
  </si>
  <si>
    <t>CONTROL DE CALIDAD (II)</t>
  </si>
  <si>
    <t>03 01</t>
  </si>
  <si>
    <t>03 02</t>
  </si>
  <si>
    <t>03 03</t>
  </si>
  <si>
    <t>03 04</t>
  </si>
  <si>
    <t>03 05</t>
  </si>
  <si>
    <t>03 06</t>
  </si>
  <si>
    <t>RESUMEN DEL PRESUPUESTO POR FASES. FASE IV</t>
  </si>
  <si>
    <t>FASE IV</t>
  </si>
  <si>
    <t>TOTAL EJECUCIÓN MATERIAL FASE IV</t>
  </si>
  <si>
    <t>TOTAL PRESUPUESTO CONTRATA FASE IV</t>
  </si>
  <si>
    <t>TOTAL PRESUPUESTO GENERAL FASE IV</t>
  </si>
  <si>
    <t>04 01</t>
  </si>
  <si>
    <t>04 02</t>
  </si>
  <si>
    <t>MOVIMIENTO DE TIERRAS (II)</t>
  </si>
  <si>
    <t>CIMENTACIÓN (II)</t>
  </si>
  <si>
    <t>FACHADAS (IV)</t>
  </si>
  <si>
    <t>CARPINTERÍA Y VIDRIOS (II)</t>
  </si>
  <si>
    <t>ALUMBRADO (II)</t>
  </si>
  <si>
    <t>VARIOS</t>
  </si>
  <si>
    <t>04 03</t>
  </si>
  <si>
    <t>04 04</t>
  </si>
  <si>
    <t>04 05</t>
  </si>
  <si>
    <t>04 06</t>
  </si>
  <si>
    <t>04 07</t>
  </si>
  <si>
    <t>04 08</t>
  </si>
  <si>
    <t>RESUMEN DEL PRESUPUESTO</t>
  </si>
  <si>
    <t>TOTAL EJECUCIÓN MATERIAL</t>
  </si>
  <si>
    <t xml:space="preserve">Asciende el presupuesto general de la FASE I a la expresada cantidad de CUARENTA Y NUEVE MIL SETECIENTOS </t>
  </si>
  <si>
    <t>SETENTA Y TRES EUROS con UN CÉNTIMO</t>
  </si>
  <si>
    <t>Asciende el presupuesto general de la FASE II a la expresada cantidad de VEINTISEIS MIL NOVECIENTOS DOCE</t>
  </si>
  <si>
    <t xml:space="preserve">Asciende el presupuesto general de la FASE III a la expresada cantidad de VEINTIDOS MIL CUATROCIENTOS </t>
  </si>
  <si>
    <t>NOVENTA Y SIETE EUROS con SIETE CÉNTIMOS</t>
  </si>
  <si>
    <t>EUROS con OCHENTA CÉNTIMOS</t>
  </si>
  <si>
    <t xml:space="preserve">Asciende el presupuesto general de la FASE IV a la expresada cantidad de TREINTA Y CINCO MIL CUATROCIENTOS </t>
  </si>
  <si>
    <t>CUARENTA Y SIETE EUROS con CINCUENTA Y SEIS CÉNTIMOS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</si>
</sst>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10" fontId="0" fillId="0" borderId="0" xfId="0" applyNumberFormat="1" applyAlignment="1">
      <alignment horizontal="center"/>
    </xf>
    <xf numFmtId="10" fontId="2" fillId="0" borderId="0" xfId="0" applyNumberFormat="1" applyFont="1" applyAlignment="1">
      <alignment horizontal="center"/>
    </xf>
    <xf numFmtId="10" fontId="0" fillId="0" borderId="0" xfId="0" applyNumberFormat="1"/>
    <xf numFmtId="4" fontId="0" fillId="0" borderId="0" xfId="0" applyNumberForma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right"/>
    </xf>
    <xf numFmtId="4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5"/>
  <sheetViews>
    <sheetView tabSelected="1" zoomScaleNormal="100" workbookViewId="0">
      <selection activeCell="G102" sqref="G102:G109"/>
    </sheetView>
  </sheetViews>
  <sheetFormatPr baseColWidth="10" defaultRowHeight="15"/>
  <cols>
    <col min="1" max="1" width="11.25" customWidth="1"/>
    <col min="3" max="3" width="16" customWidth="1"/>
    <col min="4" max="4" width="15.625" customWidth="1"/>
    <col min="6" max="6" width="13.375" style="3" bestFit="1" customWidth="1"/>
    <col min="7" max="7" width="8.75" style="9" customWidth="1"/>
  </cols>
  <sheetData>
    <row r="1" spans="1:7" s="2" customFormat="1" ht="19.5">
      <c r="A1" s="2" t="s">
        <v>30</v>
      </c>
      <c r="F1" s="5"/>
      <c r="G1" s="7"/>
    </row>
    <row r="2" spans="1:7" s="1" customFormat="1">
      <c r="F2" s="6"/>
      <c r="G2" s="8"/>
    </row>
    <row r="3" spans="1:7" s="2" customFormat="1" ht="19.5">
      <c r="A3" s="2" t="s">
        <v>0</v>
      </c>
      <c r="F3" s="5"/>
      <c r="G3" s="7"/>
    </row>
    <row r="4" spans="1:7" s="1" customFormat="1">
      <c r="F4" s="6"/>
      <c r="G4" s="8"/>
    </row>
    <row r="5" spans="1:7" s="1" customFormat="1">
      <c r="A5" s="1" t="s">
        <v>1</v>
      </c>
      <c r="B5" s="1" t="s">
        <v>2</v>
      </c>
      <c r="F5" s="6"/>
      <c r="G5" s="8"/>
    </row>
    <row r="7" spans="1:7" s="1" customFormat="1">
      <c r="A7" s="1" t="s">
        <v>3</v>
      </c>
      <c r="F7" s="6" t="s">
        <v>18</v>
      </c>
      <c r="G7" s="8" t="s">
        <v>19</v>
      </c>
    </row>
    <row r="9" spans="1:7">
      <c r="A9" s="4" t="s">
        <v>4</v>
      </c>
      <c r="B9" t="s">
        <v>11</v>
      </c>
      <c r="F9" s="10">
        <v>519.03</v>
      </c>
      <c r="G9" s="11">
        <f>F9/$F$17</f>
        <v>1.5015192239764006E-2</v>
      </c>
    </row>
    <row r="10" spans="1:7">
      <c r="A10" s="4" t="s">
        <v>5</v>
      </c>
      <c r="B10" t="s">
        <v>12</v>
      </c>
      <c r="F10" s="10">
        <v>12025.03</v>
      </c>
      <c r="G10" s="11">
        <f t="shared" ref="G10:G15" si="0">F10/$F$17</f>
        <v>0.34787610954844495</v>
      </c>
    </row>
    <row r="11" spans="1:7">
      <c r="A11" s="4" t="s">
        <v>6</v>
      </c>
      <c r="B11" t="s">
        <v>13</v>
      </c>
      <c r="F11" s="10">
        <v>7754.58</v>
      </c>
      <c r="G11" s="11">
        <f t="shared" si="0"/>
        <v>0.22433483505506266</v>
      </c>
    </row>
    <row r="12" spans="1:7">
      <c r="A12" s="4" t="s">
        <v>7</v>
      </c>
      <c r="B12" t="s">
        <v>14</v>
      </c>
      <c r="F12" s="10">
        <v>6536.66</v>
      </c>
      <c r="G12" s="11">
        <f t="shared" si="0"/>
        <v>0.18910122055753192</v>
      </c>
    </row>
    <row r="13" spans="1:7">
      <c r="A13" s="4" t="s">
        <v>8</v>
      </c>
      <c r="B13" t="s">
        <v>15</v>
      </c>
      <c r="F13" s="10">
        <v>7045.4</v>
      </c>
      <c r="G13" s="11">
        <f t="shared" si="0"/>
        <v>0.20381872995016342</v>
      </c>
    </row>
    <row r="14" spans="1:7">
      <c r="A14" s="4" t="s">
        <v>9</v>
      </c>
      <c r="B14" t="s">
        <v>16</v>
      </c>
      <c r="F14" s="10">
        <v>285.54000000000002</v>
      </c>
      <c r="G14" s="11">
        <f t="shared" si="0"/>
        <v>8.2604820379211501E-3</v>
      </c>
    </row>
    <row r="15" spans="1:7">
      <c r="A15" s="4" t="s">
        <v>10</v>
      </c>
      <c r="B15" t="s">
        <v>17</v>
      </c>
      <c r="F15" s="10">
        <v>400.75</v>
      </c>
      <c r="G15" s="11">
        <f t="shared" si="0"/>
        <v>1.1593430611111932E-2</v>
      </c>
    </row>
    <row r="16" spans="1:7" ht="6.75" customHeight="1"/>
    <row r="17" spans="1:7">
      <c r="D17" s="1"/>
      <c r="E17" s="6" t="s">
        <v>20</v>
      </c>
      <c r="F17" s="15">
        <f>SUM(F9:F16)</f>
        <v>34566.99</v>
      </c>
      <c r="G17" s="12"/>
    </row>
    <row r="19" spans="1:7">
      <c r="C19" s="13">
        <v>0.13</v>
      </c>
      <c r="D19" t="s">
        <v>21</v>
      </c>
      <c r="E19" s="10">
        <f>$F$17*C19</f>
        <v>4493.7087000000001</v>
      </c>
      <c r="F19" s="9"/>
    </row>
    <row r="20" spans="1:7">
      <c r="C20" s="13">
        <v>0.06</v>
      </c>
      <c r="D20" t="s">
        <v>22</v>
      </c>
      <c r="E20" s="10">
        <f>$F$17*C20</f>
        <v>2074.0193999999997</v>
      </c>
      <c r="F20" s="9"/>
    </row>
    <row r="21" spans="1:7" ht="8.25" customHeight="1">
      <c r="E21" s="3"/>
      <c r="F21" s="9"/>
    </row>
    <row r="22" spans="1:7">
      <c r="E22" s="16" t="s">
        <v>23</v>
      </c>
      <c r="F22" s="17">
        <f>E19+E20</f>
        <v>6567.7281000000003</v>
      </c>
    </row>
    <row r="23" spans="1:7">
      <c r="E23" s="3"/>
      <c r="F23" s="9"/>
    </row>
    <row r="24" spans="1:7">
      <c r="C24" s="13">
        <v>0.21</v>
      </c>
      <c r="D24" t="s">
        <v>24</v>
      </c>
      <c r="F24" s="14">
        <f>(F17+F22)*C24</f>
        <v>8638.2908009999992</v>
      </c>
    </row>
    <row r="25" spans="1:7" ht="8.25" customHeight="1">
      <c r="E25" s="18"/>
      <c r="F25" s="9"/>
    </row>
    <row r="26" spans="1:7">
      <c r="E26" s="19" t="s">
        <v>27</v>
      </c>
      <c r="F26" s="20">
        <f>SUM(F17:F25)</f>
        <v>49773.008900999994</v>
      </c>
    </row>
    <row r="28" spans="1:7">
      <c r="E28" s="19" t="s">
        <v>28</v>
      </c>
      <c r="F28" s="20">
        <f>F26</f>
        <v>49773.008900999994</v>
      </c>
    </row>
    <row r="29" spans="1:7">
      <c r="E29" s="19"/>
      <c r="F29" s="21"/>
    </row>
    <row r="30" spans="1:7" s="26" customFormat="1">
      <c r="A30" s="26" t="s">
        <v>83</v>
      </c>
      <c r="E30" s="27"/>
      <c r="F30" s="28"/>
      <c r="G30" s="29"/>
    </row>
    <row r="31" spans="1:7">
      <c r="A31" s="26" t="s">
        <v>84</v>
      </c>
      <c r="E31" s="19"/>
      <c r="F31" s="21"/>
    </row>
    <row r="32" spans="1:7">
      <c r="E32" s="19"/>
      <c r="F32" s="21"/>
    </row>
    <row r="33" spans="1:7" s="2" customFormat="1" ht="19.5">
      <c r="A33" s="2" t="s">
        <v>39</v>
      </c>
      <c r="F33" s="5"/>
      <c r="G33" s="7"/>
    </row>
    <row r="34" spans="1:7" s="1" customFormat="1">
      <c r="F34" s="6"/>
      <c r="G34" s="8"/>
    </row>
    <row r="35" spans="1:7" s="2" customFormat="1" ht="19.5">
      <c r="A35" s="2" t="s">
        <v>0</v>
      </c>
      <c r="F35" s="5"/>
      <c r="G35" s="7"/>
    </row>
    <row r="36" spans="1:7" s="1" customFormat="1">
      <c r="F36" s="6"/>
      <c r="G36" s="8"/>
    </row>
    <row r="37" spans="1:7" s="1" customFormat="1">
      <c r="A37" s="1" t="s">
        <v>1</v>
      </c>
      <c r="B37" s="1" t="s">
        <v>2</v>
      </c>
      <c r="F37" s="6"/>
      <c r="G37" s="8"/>
    </row>
    <row r="39" spans="1:7">
      <c r="A39" s="1" t="s">
        <v>29</v>
      </c>
      <c r="B39" s="1"/>
      <c r="C39" s="1"/>
      <c r="D39" s="1"/>
      <c r="E39" s="1"/>
      <c r="F39" s="6" t="s">
        <v>18</v>
      </c>
      <c r="G39" s="8" t="s">
        <v>19</v>
      </c>
    </row>
    <row r="41" spans="1:7">
      <c r="A41" s="4" t="s">
        <v>34</v>
      </c>
      <c r="B41" t="s">
        <v>31</v>
      </c>
      <c r="F41" s="10">
        <v>519.03</v>
      </c>
      <c r="G41" s="11">
        <f>F41/$F$47</f>
        <v>2.7769366006910368E-2</v>
      </c>
    </row>
    <row r="42" spans="1:7">
      <c r="A42" s="4" t="s">
        <v>38</v>
      </c>
      <c r="B42" t="s">
        <v>32</v>
      </c>
      <c r="F42" s="10">
        <v>6844.83</v>
      </c>
      <c r="G42" s="11">
        <f t="shared" ref="G42:G45" si="1">F42/$F$47</f>
        <v>0.36621503482473133</v>
      </c>
    </row>
    <row r="43" spans="1:7">
      <c r="A43" s="4" t="s">
        <v>35</v>
      </c>
      <c r="B43" t="s">
        <v>33</v>
      </c>
      <c r="F43" s="10">
        <v>10640.59</v>
      </c>
      <c r="G43" s="11">
        <f t="shared" si="1"/>
        <v>0.56929741679569668</v>
      </c>
    </row>
    <row r="44" spans="1:7">
      <c r="A44" s="4" t="s">
        <v>36</v>
      </c>
      <c r="B44" t="s">
        <v>54</v>
      </c>
      <c r="F44" s="10">
        <v>285.54000000000002</v>
      </c>
      <c r="G44" s="11">
        <f t="shared" si="1"/>
        <v>1.5277083732372286E-2</v>
      </c>
    </row>
    <row r="45" spans="1:7">
      <c r="A45" s="4" t="s">
        <v>37</v>
      </c>
      <c r="B45" t="s">
        <v>55</v>
      </c>
      <c r="F45" s="10">
        <v>400.75</v>
      </c>
      <c r="G45" s="11">
        <f t="shared" si="1"/>
        <v>2.1441098640289254E-2</v>
      </c>
    </row>
    <row r="47" spans="1:7">
      <c r="D47" s="1"/>
      <c r="E47" s="6" t="s">
        <v>40</v>
      </c>
      <c r="F47" s="15">
        <f>SUM(F41:F46)</f>
        <v>18690.740000000002</v>
      </c>
      <c r="G47" s="12"/>
    </row>
    <row r="49" spans="1:7">
      <c r="C49" s="13">
        <v>0.13</v>
      </c>
      <c r="D49" t="s">
        <v>21</v>
      </c>
      <c r="E49" s="10">
        <f>$F$47*C49</f>
        <v>2429.7962000000002</v>
      </c>
      <c r="F49" s="9"/>
    </row>
    <row r="50" spans="1:7">
      <c r="C50" s="13">
        <v>0.06</v>
      </c>
      <c r="D50" t="s">
        <v>22</v>
      </c>
      <c r="E50" s="10">
        <f>$F$47*C50</f>
        <v>1121.4444000000001</v>
      </c>
      <c r="F50" s="9"/>
    </row>
    <row r="51" spans="1:7">
      <c r="E51" s="3"/>
      <c r="F51" s="9"/>
    </row>
    <row r="52" spans="1:7">
      <c r="E52" s="16" t="s">
        <v>23</v>
      </c>
      <c r="F52" s="17">
        <f>E49+E50</f>
        <v>3551.2406000000001</v>
      </c>
    </row>
    <row r="53" spans="1:7">
      <c r="E53" s="3"/>
      <c r="F53" s="9"/>
    </row>
    <row r="54" spans="1:7">
      <c r="C54" s="13">
        <v>0.21</v>
      </c>
      <c r="D54" t="s">
        <v>24</v>
      </c>
      <c r="F54" s="14">
        <f>(F47+F52)*C54</f>
        <v>4670.8159260000002</v>
      </c>
    </row>
    <row r="55" spans="1:7">
      <c r="E55" s="18"/>
      <c r="F55" s="9"/>
    </row>
    <row r="56" spans="1:7">
      <c r="E56" s="19" t="s">
        <v>41</v>
      </c>
      <c r="F56" s="20">
        <f>SUM(F47:F55)</f>
        <v>26912.796526000002</v>
      </c>
    </row>
    <row r="58" spans="1:7">
      <c r="E58" s="19" t="s">
        <v>42</v>
      </c>
      <c r="F58" s="20">
        <f>F56</f>
        <v>26912.796526000002</v>
      </c>
    </row>
    <row r="60" spans="1:7" s="22" customFormat="1">
      <c r="A60" s="26" t="s">
        <v>85</v>
      </c>
      <c r="E60" s="23"/>
      <c r="F60" s="24"/>
      <c r="G60" s="25"/>
    </row>
    <row r="61" spans="1:7">
      <c r="A61" s="26" t="s">
        <v>88</v>
      </c>
    </row>
    <row r="63" spans="1:7" ht="19.5">
      <c r="A63" s="2" t="s">
        <v>43</v>
      </c>
      <c r="B63" s="2"/>
      <c r="C63" s="2"/>
      <c r="D63" s="2"/>
      <c r="E63" s="2"/>
      <c r="F63" s="5"/>
      <c r="G63" s="7"/>
    </row>
    <row r="64" spans="1:7">
      <c r="A64" s="1"/>
      <c r="B64" s="1"/>
      <c r="C64" s="1"/>
      <c r="D64" s="1"/>
      <c r="E64" s="1"/>
      <c r="F64" s="6"/>
      <c r="G64" s="8"/>
    </row>
    <row r="65" spans="1:7" ht="19.5">
      <c r="A65" s="2" t="s">
        <v>0</v>
      </c>
      <c r="B65" s="2"/>
      <c r="C65" s="2"/>
      <c r="D65" s="2"/>
      <c r="E65" s="2"/>
      <c r="F65" s="5"/>
      <c r="G65" s="7"/>
    </row>
    <row r="66" spans="1:7">
      <c r="A66" s="1"/>
      <c r="B66" s="1"/>
      <c r="C66" s="1"/>
      <c r="D66" s="1"/>
      <c r="E66" s="1"/>
      <c r="F66" s="6"/>
      <c r="G66" s="8"/>
    </row>
    <row r="67" spans="1:7">
      <c r="A67" s="1" t="s">
        <v>1</v>
      </c>
      <c r="B67" s="1" t="s">
        <v>2</v>
      </c>
      <c r="C67" s="1"/>
      <c r="D67" s="1"/>
      <c r="E67" s="1"/>
      <c r="F67" s="6"/>
      <c r="G67" s="8"/>
    </row>
    <row r="69" spans="1:7">
      <c r="A69" s="1" t="s">
        <v>44</v>
      </c>
      <c r="B69" s="1"/>
      <c r="C69" s="1"/>
      <c r="D69" s="1"/>
      <c r="E69" s="1"/>
      <c r="F69" s="6" t="s">
        <v>18</v>
      </c>
      <c r="G69" s="8" t="s">
        <v>19</v>
      </c>
    </row>
    <row r="71" spans="1:7">
      <c r="A71" s="4" t="s">
        <v>56</v>
      </c>
      <c r="B71" t="s">
        <v>48</v>
      </c>
      <c r="F71" s="10">
        <v>374.27</v>
      </c>
      <c r="G71" s="11">
        <f>F71/$F$78</f>
        <v>2.3954736447976039E-2</v>
      </c>
    </row>
    <row r="72" spans="1:7">
      <c r="A72" s="4" t="s">
        <v>57</v>
      </c>
      <c r="B72" t="s">
        <v>49</v>
      </c>
      <c r="F72" s="10">
        <v>1412.8</v>
      </c>
      <c r="G72" s="11">
        <f t="shared" ref="G72:G76" si="2">F72/$F$78</f>
        <v>9.042469782162757E-2</v>
      </c>
    </row>
    <row r="73" spans="1:7">
      <c r="A73" s="4" t="s">
        <v>58</v>
      </c>
      <c r="B73" t="s">
        <v>50</v>
      </c>
      <c r="F73" s="10">
        <v>10090.01</v>
      </c>
      <c r="G73" s="11">
        <f t="shared" si="2"/>
        <v>0.64579990463420189</v>
      </c>
    </row>
    <row r="74" spans="1:7">
      <c r="A74" s="4" t="s">
        <v>59</v>
      </c>
      <c r="B74" t="s">
        <v>51</v>
      </c>
      <c r="F74" s="10">
        <v>2717.54</v>
      </c>
      <c r="G74" s="11">
        <f t="shared" si="2"/>
        <v>0.17393313513461622</v>
      </c>
    </row>
    <row r="75" spans="1:7">
      <c r="A75" s="4" t="s">
        <v>60</v>
      </c>
      <c r="B75" t="s">
        <v>52</v>
      </c>
      <c r="F75" s="10">
        <v>428.3</v>
      </c>
      <c r="G75" s="11">
        <f t="shared" si="2"/>
        <v>2.7412866702295504E-2</v>
      </c>
    </row>
    <row r="76" spans="1:7">
      <c r="A76" s="4" t="s">
        <v>61</v>
      </c>
      <c r="B76" t="s">
        <v>53</v>
      </c>
      <c r="F76" s="10">
        <v>601.13</v>
      </c>
      <c r="G76" s="11">
        <f t="shared" si="2"/>
        <v>3.8474659259282971E-2</v>
      </c>
    </row>
    <row r="78" spans="1:7">
      <c r="D78" s="1"/>
      <c r="E78" s="6" t="s">
        <v>45</v>
      </c>
      <c r="F78" s="15">
        <f>SUM(F71:F77)</f>
        <v>15624.049999999997</v>
      </c>
      <c r="G78" s="12"/>
    </row>
    <row r="80" spans="1:7">
      <c r="C80" s="13">
        <v>0.13</v>
      </c>
      <c r="D80" t="s">
        <v>21</v>
      </c>
      <c r="E80" s="10">
        <f>$F$78*C80</f>
        <v>2031.1264999999999</v>
      </c>
      <c r="F80" s="9"/>
    </row>
    <row r="81" spans="1:7">
      <c r="C81" s="13">
        <v>0.06</v>
      </c>
      <c r="D81" t="s">
        <v>22</v>
      </c>
      <c r="E81" s="10">
        <f>$F$78*C81</f>
        <v>937.44299999999976</v>
      </c>
      <c r="F81" s="9"/>
    </row>
    <row r="82" spans="1:7">
      <c r="E82" s="3"/>
      <c r="F82" s="9"/>
    </row>
    <row r="83" spans="1:7">
      <c r="E83" s="16" t="s">
        <v>23</v>
      </c>
      <c r="F83" s="17">
        <f>E80+E81</f>
        <v>2968.5694999999996</v>
      </c>
    </row>
    <row r="84" spans="1:7">
      <c r="E84" s="3"/>
      <c r="F84" s="9"/>
    </row>
    <row r="85" spans="1:7">
      <c r="C85" s="13">
        <v>0.21</v>
      </c>
      <c r="D85" t="s">
        <v>24</v>
      </c>
      <c r="F85" s="14">
        <f>(F78+F83)*C85</f>
        <v>3904.4500949999992</v>
      </c>
    </row>
    <row r="86" spans="1:7">
      <c r="E86" s="18"/>
      <c r="F86" s="9"/>
    </row>
    <row r="87" spans="1:7">
      <c r="E87" s="19" t="s">
        <v>46</v>
      </c>
      <c r="F87" s="20">
        <f>SUM(F78:F86)</f>
        <v>22497.069594999997</v>
      </c>
    </row>
    <row r="89" spans="1:7">
      <c r="E89" s="19" t="s">
        <v>47</v>
      </c>
      <c r="F89" s="20">
        <f>F87</f>
        <v>22497.069594999997</v>
      </c>
    </row>
    <row r="91" spans="1:7">
      <c r="A91" s="26" t="s">
        <v>86</v>
      </c>
      <c r="B91" s="22"/>
      <c r="C91" s="22"/>
      <c r="D91" s="22"/>
      <c r="E91" s="23"/>
      <c r="F91" s="24"/>
      <c r="G91" s="25"/>
    </row>
    <row r="92" spans="1:7">
      <c r="A92" s="26" t="s">
        <v>87</v>
      </c>
    </row>
    <row r="94" spans="1:7" ht="19.5">
      <c r="A94" s="2" t="s">
        <v>62</v>
      </c>
      <c r="B94" s="2"/>
      <c r="C94" s="2"/>
      <c r="D94" s="2"/>
      <c r="E94" s="2"/>
      <c r="F94" s="5"/>
      <c r="G94" s="7"/>
    </row>
    <row r="95" spans="1:7">
      <c r="A95" s="1"/>
      <c r="B95" s="1"/>
      <c r="C95" s="1"/>
      <c r="D95" s="1"/>
      <c r="E95" s="1"/>
      <c r="F95" s="6"/>
      <c r="G95" s="8"/>
    </row>
    <row r="96" spans="1:7" ht="19.5">
      <c r="A96" s="2" t="s">
        <v>0</v>
      </c>
      <c r="B96" s="2"/>
      <c r="C96" s="2"/>
      <c r="D96" s="2"/>
      <c r="E96" s="2"/>
      <c r="F96" s="5"/>
      <c r="G96" s="7"/>
    </row>
    <row r="97" spans="1:7">
      <c r="A97" s="1"/>
      <c r="B97" s="1"/>
      <c r="C97" s="1"/>
      <c r="D97" s="1"/>
      <c r="E97" s="1"/>
      <c r="F97" s="6"/>
      <c r="G97" s="8"/>
    </row>
    <row r="98" spans="1:7">
      <c r="A98" s="1" t="s">
        <v>1</v>
      </c>
      <c r="B98" s="1" t="s">
        <v>2</v>
      </c>
      <c r="C98" s="1"/>
      <c r="D98" s="1"/>
      <c r="E98" s="1"/>
      <c r="F98" s="6"/>
      <c r="G98" s="8"/>
    </row>
    <row r="100" spans="1:7">
      <c r="A100" s="1" t="s">
        <v>63</v>
      </c>
      <c r="B100" s="1"/>
      <c r="C100" s="1"/>
      <c r="D100" s="1"/>
      <c r="E100" s="1"/>
      <c r="F100" s="6" t="s">
        <v>18</v>
      </c>
      <c r="G100" s="8" t="s">
        <v>19</v>
      </c>
    </row>
    <row r="102" spans="1:7">
      <c r="A102" s="4" t="s">
        <v>67</v>
      </c>
      <c r="B102" t="s">
        <v>69</v>
      </c>
      <c r="F102" s="10">
        <v>374.27</v>
      </c>
      <c r="G102" s="11">
        <f>F102/$F$111</f>
        <v>1.5203060191152274E-2</v>
      </c>
    </row>
    <row r="103" spans="1:7">
      <c r="A103" s="4" t="s">
        <v>68</v>
      </c>
      <c r="B103" t="s">
        <v>70</v>
      </c>
      <c r="F103" s="10">
        <v>1412.8</v>
      </c>
      <c r="G103" s="11">
        <f t="shared" ref="G103:G109" si="3">F103/$F$111</f>
        <v>5.7388739247227753E-2</v>
      </c>
    </row>
    <row r="104" spans="1:7">
      <c r="A104" s="4" t="s">
        <v>75</v>
      </c>
      <c r="B104" t="s">
        <v>71</v>
      </c>
      <c r="F104" s="10">
        <v>9061.9699999999993</v>
      </c>
      <c r="G104" s="11">
        <f t="shared" si="3"/>
        <v>0.36810237358168213</v>
      </c>
    </row>
    <row r="105" spans="1:7">
      <c r="A105" s="4" t="s">
        <v>76</v>
      </c>
      <c r="B105" t="s">
        <v>72</v>
      </c>
      <c r="F105" s="10">
        <v>11115.84</v>
      </c>
      <c r="G105" s="11">
        <f t="shared" si="3"/>
        <v>0.45153174070916208</v>
      </c>
    </row>
    <row r="106" spans="1:7">
      <c r="A106" s="4" t="s">
        <v>77</v>
      </c>
      <c r="B106" t="s">
        <v>73</v>
      </c>
      <c r="F106" s="10">
        <v>600</v>
      </c>
      <c r="G106" s="11">
        <f t="shared" si="3"/>
        <v>2.4372341129909863E-2</v>
      </c>
    </row>
    <row r="107" spans="1:7">
      <c r="A107" s="4" t="s">
        <v>78</v>
      </c>
      <c r="B107" t="s">
        <v>74</v>
      </c>
      <c r="F107" s="10">
        <v>1023.76</v>
      </c>
      <c r="G107" s="11">
        <f t="shared" si="3"/>
        <v>4.1585713258594205E-2</v>
      </c>
    </row>
    <row r="108" spans="1:7">
      <c r="A108" s="4" t="s">
        <v>79</v>
      </c>
      <c r="B108" t="s">
        <v>16</v>
      </c>
      <c r="F108" s="10">
        <v>428.3</v>
      </c>
      <c r="G108" s="11">
        <f t="shared" si="3"/>
        <v>1.7397789509900657E-2</v>
      </c>
    </row>
    <row r="109" spans="1:7">
      <c r="A109" s="4" t="s">
        <v>80</v>
      </c>
      <c r="B109" t="s">
        <v>17</v>
      </c>
      <c r="F109" s="10">
        <v>601.13</v>
      </c>
      <c r="G109" s="11">
        <f t="shared" si="3"/>
        <v>2.4418242372371193E-2</v>
      </c>
    </row>
    <row r="111" spans="1:7">
      <c r="D111" s="1"/>
      <c r="E111" s="6" t="s">
        <v>64</v>
      </c>
      <c r="F111" s="15">
        <f>SUM(F102:F110)</f>
        <v>24618.069999999996</v>
      </c>
      <c r="G111" s="12"/>
    </row>
    <row r="113" spans="1:7">
      <c r="C113" s="13">
        <v>0.13</v>
      </c>
      <c r="D113" t="s">
        <v>21</v>
      </c>
      <c r="E113" s="10">
        <f>$F$111*C113</f>
        <v>3200.3490999999995</v>
      </c>
      <c r="F113" s="9"/>
    </row>
    <row r="114" spans="1:7">
      <c r="C114" s="13">
        <v>0.06</v>
      </c>
      <c r="D114" t="s">
        <v>22</v>
      </c>
      <c r="E114" s="10">
        <f>$F$111*C114</f>
        <v>1477.0841999999998</v>
      </c>
      <c r="F114" s="9"/>
    </row>
    <row r="115" spans="1:7">
      <c r="E115" s="3"/>
      <c r="F115" s="9"/>
    </row>
    <row r="116" spans="1:7">
      <c r="E116" s="16" t="s">
        <v>23</v>
      </c>
      <c r="F116" s="17">
        <f>E113+E114</f>
        <v>4677.4332999999988</v>
      </c>
    </row>
    <row r="117" spans="1:7">
      <c r="E117" s="3"/>
      <c r="F117" s="9"/>
    </row>
    <row r="118" spans="1:7">
      <c r="C118" s="13">
        <v>0.21</v>
      </c>
      <c r="D118" t="s">
        <v>24</v>
      </c>
      <c r="F118" s="14">
        <f>(F111+F116)*C118</f>
        <v>6152.0556929999993</v>
      </c>
    </row>
    <row r="119" spans="1:7">
      <c r="E119" s="18"/>
      <c r="F119" s="9"/>
    </row>
    <row r="120" spans="1:7">
      <c r="E120" s="19" t="s">
        <v>65</v>
      </c>
      <c r="F120" s="20">
        <f>SUM(F111:F119)</f>
        <v>35447.558992999999</v>
      </c>
    </row>
    <row r="122" spans="1:7">
      <c r="E122" s="19" t="s">
        <v>66</v>
      </c>
      <c r="F122" s="20">
        <f>F120</f>
        <v>35447.558992999999</v>
      </c>
    </row>
    <row r="123" spans="1:7">
      <c r="E123" s="19"/>
      <c r="F123" s="21"/>
    </row>
    <row r="124" spans="1:7">
      <c r="A124" s="26" t="s">
        <v>89</v>
      </c>
      <c r="B124" s="22"/>
      <c r="C124" s="22"/>
      <c r="D124" s="22"/>
      <c r="E124" s="23"/>
      <c r="F124" s="24"/>
      <c r="G124" s="25"/>
    </row>
    <row r="125" spans="1:7">
      <c r="A125" s="26" t="s">
        <v>90</v>
      </c>
      <c r="E125" s="19"/>
      <c r="F125" s="21"/>
    </row>
    <row r="126" spans="1:7">
      <c r="E126" s="19"/>
      <c r="F126" s="21"/>
    </row>
    <row r="127" spans="1:7">
      <c r="E127" s="19"/>
      <c r="F127" s="21"/>
    </row>
    <row r="128" spans="1:7">
      <c r="E128" s="19"/>
      <c r="F128" s="21"/>
    </row>
    <row r="129" spans="1:6" ht="19.5">
      <c r="A129" s="2" t="s">
        <v>81</v>
      </c>
    </row>
    <row r="131" spans="1:6">
      <c r="B131" t="s">
        <v>82</v>
      </c>
      <c r="F131" s="10">
        <f>F111+F78+F47+F17</f>
        <v>93499.85</v>
      </c>
    </row>
    <row r="133" spans="1:6">
      <c r="B133" t="s">
        <v>25</v>
      </c>
      <c r="F133" s="10">
        <f>F120+F87+F56+F26</f>
        <v>134630.43401500001</v>
      </c>
    </row>
    <row r="135" spans="1:6">
      <c r="B135" t="s">
        <v>26</v>
      </c>
      <c r="F135" s="10">
        <f>F133</f>
        <v>134630.43401500001</v>
      </c>
    </row>
  </sheetData>
  <pageMargins left="0.7" right="0.7" top="0.75" bottom="0.75" header="0.3" footer="0.3"/>
  <pageSetup paperSize="9" orientation="portrait" horizontalDpi="300" verticalDpi="0" r:id="rId1"/>
  <rowBreaks count="3" manualBreakCount="3">
    <brk id="32" max="16383" man="1"/>
    <brk id="62" max="16383" man="1"/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2016-10-27T06:40:53Z</dcterms:created>
  <dcterms:modified xsi:type="dcterms:W3CDTF">2016-10-27T07:20:17Z</dcterms:modified>
</cp:coreProperties>
</file>